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mc:AlternateContent xmlns:mc="http://schemas.openxmlformats.org/markup-compatibility/2006">
    <mc:Choice Requires="x15">
      <x15ac:absPath xmlns:x15ac="http://schemas.microsoft.com/office/spreadsheetml/2010/11/ac" url="/Users/sih/Documents/ETABLERING/Etablering AS/OPPSTARTs plan/Etablering sommer 2025/PROFERA AS/INNLEGG og Hjemmeside/HJEMMESIDE/Oppdatering 2 april 2026/"/>
    </mc:Choice>
  </mc:AlternateContent>
  <xr:revisionPtr revIDLastSave="0" documentId="8_{BED25599-2DBB-0945-B623-B00F7912691E}" xr6:coauthVersionLast="47" xr6:coauthVersionMax="47" xr10:uidLastSave="{00000000-0000-0000-0000-000000000000}"/>
  <bookViews>
    <workbookView xWindow="41740" yWindow="1020" windowWidth="30100" windowHeight="21100" xr2:uid="{00000000-000D-0000-FFFF-FFFF00000000}"/>
  </bookViews>
  <sheets>
    <sheet name="Renteindikasjon" sheetId="1" r:id="rId1"/>
  </sheet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1" l="1"/>
  <c r="C16" i="1"/>
  <c r="C15" i="1"/>
  <c r="C14" i="1"/>
  <c r="H9" i="1"/>
  <c r="H8" i="1"/>
  <c r="H7" i="1"/>
  <c r="H6" i="1"/>
  <c r="D16" i="1" l="1"/>
  <c r="D15" i="1"/>
  <c r="H13" i="1"/>
  <c r="H17" i="1"/>
  <c r="H16" i="1"/>
  <c r="H15" i="1"/>
  <c r="D14" i="1"/>
  <c r="H14" i="1" s="1"/>
  <c r="B23" i="1" l="1"/>
  <c r="B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C5" authorId="0" shapeId="0" xr:uid="{00000000-0006-0000-0000-000001000000}">
      <text>
        <r>
          <rPr>
            <sz val="11"/>
            <color rgb="FF000000"/>
            <rFont val="Calibri"/>
            <family val="2"/>
          </rPr>
          <t>Dagens 3M NIBOR. Brukes som ankerpunkt i kort ende.</t>
        </r>
      </text>
    </comment>
    <comment ref="C6" authorId="0" shapeId="0" xr:uid="{00000000-0006-0000-0000-000002000000}">
      <text>
        <r>
          <rPr>
            <sz val="11"/>
            <color rgb="FF000000"/>
            <rFont val="Calibri"/>
            <family val="2"/>
          </rPr>
          <t>Observerbar 1-års swaprente.</t>
        </r>
      </text>
    </comment>
    <comment ref="C7" authorId="0" shapeId="0" xr:uid="{00000000-0006-0000-0000-000003000000}">
      <text>
        <r>
          <rPr>
            <sz val="11"/>
            <color rgb="FF000000"/>
            <rFont val="Calibri"/>
            <family val="2"/>
          </rPr>
          <t>Observerbar 2-års swaprente.</t>
        </r>
      </text>
    </comment>
    <comment ref="C8" authorId="0" shapeId="0" xr:uid="{00000000-0006-0000-0000-000004000000}">
      <text>
        <r>
          <rPr>
            <sz val="11"/>
            <color theme="1"/>
            <rFont val="Calibri"/>
            <family val="2"/>
            <scheme val="minor"/>
          </rPr>
          <t>Observerbar 3-års swaprente.</t>
        </r>
      </text>
    </comment>
  </commentList>
</comments>
</file>

<file path=xl/sharedStrings.xml><?xml version="1.0" encoding="utf-8"?>
<sst xmlns="http://schemas.openxmlformats.org/spreadsheetml/2006/main" count="36" uniqueCount="30">
  <si>
    <t>Enkel renteindikasjon - Profera</t>
  </si>
  <si>
    <t>Input</t>
  </si>
  <si>
    <t>Kort ende 0-1 år</t>
  </si>
  <si>
    <t>NIBOR 3M</t>
  </si>
  <si>
    <t>Tid (år)</t>
  </si>
  <si>
    <t>Rente</t>
  </si>
  <si>
    <t>Kommentar</t>
  </si>
  <si>
    <t>1Y swap</t>
  </si>
  <si>
    <t>2Y swap</t>
  </si>
  <si>
    <t>Interpolert</t>
  </si>
  <si>
    <t>3Y swap</t>
  </si>
  <si>
    <t>Implisitt NIBOR fremover</t>
  </si>
  <si>
    <t>Nøkkelresultat og vurdering</t>
  </si>
  <si>
    <t>Periode</t>
  </si>
  <si>
    <t>Avvik mot NIBOR 3M</t>
  </si>
  <si>
    <t>Forventet rente neste 12 mnd</t>
  </si>
  <si>
    <t>0–1 år</t>
  </si>
  <si>
    <t>Forward</t>
  </si>
  <si>
    <t>Avvik mot dagens NIBOR</t>
  </si>
  <si>
    <t>1–2 år</t>
  </si>
  <si>
    <t>Gjennomsnitt implisitt rente 0-3 år</t>
  </si>
  <si>
    <t>2–3 år</t>
  </si>
  <si>
    <t>Høyeste implisitte rente</t>
  </si>
  <si>
    <t>Laveste implisitte rente</t>
  </si>
  <si>
    <t>Bruk</t>
  </si>
  <si>
    <t>1. Skriv inn NIBOR 3M og 1Y-3Y swap-renter i de gule inputcellene.</t>
  </si>
  <si>
    <t>2. Se implisitt rente, avvik mot dagens NIBOR og nøkkelresultater i tabellen.</t>
  </si>
  <si>
    <t>3. Bruk tekstboksene som gratis renteindikasjon eller som inngang til videre dialog med potensielle kunder.</t>
  </si>
  <si>
    <t>Kommentarer</t>
  </si>
  <si>
    <t>Implisitt rente- NIBOR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</si>
</sst>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1"/>
      <color theme="1"/>
      <name val="Calibri"/>
      <family val="2"/>
      <scheme val="minor"/>
    </font>
    <font>
      <b/>
      <sz val="11"/>
      <color rgb="FFFFFFFF"/>
      <name val="Calibri"/>
      <family val="2"/>
    </font>
    <font>
      <b/>
      <sz val="11"/>
      <name val="Calibri"/>
      <family val="2"/>
    </font>
    <font>
      <sz val="11"/>
      <color rgb="FF000000"/>
      <name val="Calibri"/>
      <family val="2"/>
    </font>
    <font>
      <sz val="11"/>
      <color rgb="FF000000"/>
      <name val="Calibri"/>
      <family val="2"/>
    </font>
    <font>
      <b/>
      <sz val="15"/>
      <name val="Calibri"/>
      <family val="2"/>
    </font>
    <font>
      <b/>
      <sz val="11"/>
      <color rgb="FFFFFFFF"/>
      <name val="Calibri"/>
      <family val="2"/>
    </font>
    <font>
      <sz val="11"/>
      <color rgb="FF0000FF"/>
      <name val="Calibri"/>
      <family val="2"/>
    </font>
    <font>
      <b/>
      <sz val="11"/>
      <name val="Calibri"/>
      <family val="2"/>
    </font>
    <font>
      <sz val="11"/>
      <color theme="1"/>
      <name val="Calibri"/>
      <family val="2"/>
      <scheme val="minor"/>
    </font>
    <font>
      <b/>
      <sz val="11"/>
      <color rgb="FF000000"/>
      <name val="Calibri"/>
      <family val="2"/>
    </font>
    <font>
      <sz val="14"/>
      <color rgb="FF000000"/>
      <name val="Calibri"/>
      <family val="2"/>
      <scheme val="minor"/>
    </font>
    <font>
      <sz val="14"/>
      <color theme="1"/>
      <name val="Calibri"/>
      <family val="2"/>
      <scheme val="minor"/>
    </font>
  </fonts>
  <fills count="10">
    <fill>
      <patternFill patternType="none"/>
    </fill>
    <fill>
      <patternFill patternType="gray125"/>
    </fill>
    <fill>
      <patternFill patternType="solid">
        <fgColor rgb="FFD9EAF7"/>
      </patternFill>
    </fill>
    <fill>
      <patternFill patternType="solid">
        <fgColor rgb="FF1F4E78"/>
      </patternFill>
    </fill>
    <fill>
      <patternFill patternType="solid">
        <fgColor rgb="FFFFF2CC"/>
      </patternFill>
    </fill>
    <fill>
      <patternFill patternType="solid">
        <fgColor rgb="FFF2F2F2"/>
      </patternFill>
    </fill>
    <fill>
      <patternFill patternType="solid">
        <fgColor rgb="FFD9EAF7"/>
      </patternFill>
    </fill>
    <fill>
      <patternFill patternType="solid">
        <fgColor rgb="FFE2F0D9"/>
      </patternFill>
    </fill>
    <fill>
      <patternFill patternType="solid">
        <fgColor rgb="FFFCE4D6"/>
      </patternFill>
    </fill>
    <fill>
      <patternFill patternType="solid">
        <fgColor theme="3" tint="0.59999389629810485"/>
        <bgColor indexed="64"/>
      </patternFill>
    </fill>
  </fills>
  <borders count="10">
    <border>
      <left/>
      <right/>
      <top/>
      <bottom/>
      <diagonal/>
    </border>
    <border>
      <left/>
      <right/>
      <top/>
      <bottom/>
      <diagonal/>
    </border>
    <border>
      <left style="thin">
        <color rgb="FFBFBFBF"/>
      </left>
      <right style="thin">
        <color rgb="FFBFBFBF"/>
      </right>
      <top style="thin">
        <color rgb="FFBFBFBF"/>
      </top>
      <bottom style="thin">
        <color rgb="FFBFBFBF"/>
      </bottom>
      <diagonal/>
    </border>
    <border>
      <left/>
      <right/>
      <top style="thin">
        <color rgb="FFBFBFBF"/>
      </top>
      <bottom/>
      <diagonal/>
    </border>
    <border>
      <left/>
      <right style="thin">
        <color rgb="FFBFBFBF"/>
      </right>
      <top style="thin">
        <color rgb="FFBFBFBF"/>
      </top>
      <bottom/>
      <diagonal/>
    </border>
    <border>
      <left/>
      <right style="thin">
        <color rgb="FFBFBFBF"/>
      </right>
      <top style="thin">
        <color rgb="FFBFBFBF"/>
      </top>
      <bottom style="thin">
        <color rgb="FFBFBFBF"/>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top style="thin">
        <color rgb="FFBFBFBF"/>
      </top>
      <bottom style="thin">
        <color rgb="FFBFBFBF"/>
      </bottom>
      <diagonal/>
    </border>
  </borders>
  <cellStyleXfs count="2">
    <xf numFmtId="0" fontId="0" fillId="0" borderId="0"/>
    <xf numFmtId="43" fontId="9" fillId="0" borderId="0" applyFont="0" applyFill="0" applyBorder="0" applyAlignment="0" applyProtection="0"/>
  </cellStyleXfs>
  <cellXfs count="32">
    <xf numFmtId="0" fontId="0" fillId="0" borderId="0" xfId="0"/>
    <xf numFmtId="0" fontId="2" fillId="2" borderId="0" xfId="0" applyFont="1" applyFill="1"/>
    <xf numFmtId="2" fontId="0" fillId="0" borderId="0" xfId="0" applyNumberFormat="1"/>
    <xf numFmtId="10" fontId="3" fillId="0" borderId="0" xfId="0" applyNumberFormat="1" applyFont="1"/>
    <xf numFmtId="10" fontId="0" fillId="0" borderId="0" xfId="0" applyNumberFormat="1"/>
    <xf numFmtId="0" fontId="0" fillId="0" borderId="2" xfId="0" applyBorder="1" applyAlignment="1">
      <alignment vertical="center" wrapText="1"/>
    </xf>
    <xf numFmtId="10" fontId="7" fillId="4" borderId="2" xfId="0" applyNumberFormat="1" applyFont="1" applyFill="1" applyBorder="1" applyAlignment="1">
      <alignment vertical="center" wrapText="1"/>
    </xf>
    <xf numFmtId="0" fontId="8" fillId="5" borderId="2" xfId="0" applyFont="1" applyFill="1" applyBorder="1" applyAlignment="1">
      <alignment vertical="center" wrapText="1"/>
    </xf>
    <xf numFmtId="2" fontId="0" fillId="0" borderId="2" xfId="0" applyNumberFormat="1" applyBorder="1" applyAlignment="1">
      <alignment vertical="center" wrapText="1"/>
    </xf>
    <xf numFmtId="10" fontId="3" fillId="0" borderId="2" xfId="0" applyNumberFormat="1" applyFont="1" applyBorder="1" applyAlignment="1">
      <alignment vertical="center" wrapText="1"/>
    </xf>
    <xf numFmtId="10" fontId="0" fillId="0" borderId="2" xfId="0" applyNumberFormat="1" applyBorder="1" applyAlignment="1">
      <alignment vertical="center" wrapText="1"/>
    </xf>
    <xf numFmtId="0" fontId="4" fillId="0" borderId="1" xfId="0" applyFont="1" applyBorder="1"/>
    <xf numFmtId="164" fontId="0" fillId="0" borderId="0" xfId="1" applyNumberFormat="1" applyFont="1"/>
    <xf numFmtId="3" fontId="0" fillId="0" borderId="0" xfId="0" applyNumberFormat="1"/>
    <xf numFmtId="0" fontId="4" fillId="0" borderId="2" xfId="0" applyFont="1" applyBorder="1" applyAlignment="1">
      <alignment vertical="center" wrapText="1"/>
    </xf>
    <xf numFmtId="0" fontId="0" fillId="0" borderId="9" xfId="0" applyBorder="1"/>
    <xf numFmtId="0" fontId="0" fillId="0" borderId="5" xfId="0" applyBorder="1"/>
    <xf numFmtId="0" fontId="5" fillId="0" borderId="0" xfId="0" applyFont="1" applyAlignment="1">
      <alignment horizontal="left"/>
    </xf>
    <xf numFmtId="0" fontId="0" fillId="0" borderId="0" xfId="0"/>
    <xf numFmtId="0" fontId="11" fillId="8" borderId="2" xfId="0" applyFont="1" applyFill="1" applyBorder="1" applyAlignment="1">
      <alignment vertical="center" wrapText="1"/>
    </xf>
    <xf numFmtId="0" fontId="12" fillId="0" borderId="3" xfId="0" applyFont="1" applyBorder="1"/>
    <xf numFmtId="0" fontId="12" fillId="0" borderId="4" xfId="0" applyFont="1" applyBorder="1"/>
    <xf numFmtId="0" fontId="12" fillId="0" borderId="6" xfId="0" applyFont="1" applyBorder="1"/>
    <xf numFmtId="0" fontId="12" fillId="0" borderId="7" xfId="0" applyFont="1" applyBorder="1"/>
    <xf numFmtId="0" fontId="12" fillId="0" borderId="8" xfId="0" applyFont="1" applyBorder="1"/>
    <xf numFmtId="0" fontId="1" fillId="3" borderId="2" xfId="0" applyFont="1" applyFill="1" applyBorder="1" applyAlignment="1">
      <alignment horizontal="left"/>
    </xf>
    <xf numFmtId="0" fontId="11" fillId="6" borderId="2" xfId="0" applyFont="1" applyFill="1" applyBorder="1" applyAlignment="1">
      <alignment vertical="center" wrapText="1"/>
    </xf>
    <xf numFmtId="0" fontId="6" fillId="3" borderId="2" xfId="0" applyFont="1" applyFill="1" applyBorder="1" applyAlignment="1">
      <alignment horizontal="left"/>
    </xf>
    <xf numFmtId="0" fontId="6" fillId="3" borderId="2" xfId="0" applyFont="1" applyFill="1" applyBorder="1" applyAlignment="1">
      <alignment vertical="center" wrapText="1"/>
    </xf>
    <xf numFmtId="0" fontId="11" fillId="7" borderId="2" xfId="0" applyFont="1" applyFill="1" applyBorder="1" applyAlignment="1">
      <alignment vertical="center" wrapText="1"/>
    </xf>
    <xf numFmtId="10" fontId="10" fillId="9" borderId="2" xfId="0" applyNumberFormat="1" applyFont="1" applyFill="1" applyBorder="1" applyAlignment="1">
      <alignment vertical="center" wrapText="1"/>
    </xf>
    <xf numFmtId="0" fontId="2" fillId="9" borderId="2" xfId="0" applyFont="1" applyFill="1" applyBorder="1" applyAlignment="1">
      <alignment horizontal="center" vertical="center" wrapText="1"/>
    </xf>
  </cellXfs>
  <cellStyles count="2">
    <cellStyle name="K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N31"/>
  <sheetViews>
    <sheetView showGridLines="0" tabSelected="1" zoomScale="110" zoomScaleNormal="110" workbookViewId="0">
      <selection activeCell="C14" sqref="C14"/>
    </sheetView>
  </sheetViews>
  <sheetFormatPr baseColWidth="10" defaultColWidth="8.83203125" defaultRowHeight="15" x14ac:dyDescent="0.2"/>
  <cols>
    <col min="1" max="1" width="2" customWidth="1"/>
    <col min="2" max="2" width="34" customWidth="1"/>
    <col min="3" max="3" width="14" customWidth="1"/>
    <col min="4" max="4" width="16" customWidth="1"/>
    <col min="5" max="5" width="20" customWidth="1"/>
    <col min="6" max="6" width="4" customWidth="1"/>
    <col min="7" max="7" width="30" customWidth="1"/>
    <col min="8" max="8" width="16" customWidth="1"/>
    <col min="9" max="9" width="10" customWidth="1"/>
    <col min="11" max="11" width="10.1640625" bestFit="1" customWidth="1"/>
    <col min="12" max="12" width="11" bestFit="1" customWidth="1"/>
  </cols>
  <sheetData>
    <row r="2" spans="2:14" ht="19" customHeight="1" x14ac:dyDescent="0.25">
      <c r="B2" s="17" t="s">
        <v>0</v>
      </c>
      <c r="C2" s="18"/>
      <c r="D2" s="18"/>
      <c r="E2" s="18"/>
    </row>
    <row r="4" spans="2:14" x14ac:dyDescent="0.2">
      <c r="B4" s="28" t="s">
        <v>1</v>
      </c>
      <c r="C4" s="16"/>
      <c r="G4" s="28" t="s">
        <v>2</v>
      </c>
      <c r="H4" s="16"/>
    </row>
    <row r="5" spans="2:14" ht="16" x14ac:dyDescent="0.2">
      <c r="B5" s="5" t="s">
        <v>3</v>
      </c>
      <c r="C5" s="6">
        <v>4.36E-2</v>
      </c>
      <c r="G5" s="7" t="s">
        <v>4</v>
      </c>
      <c r="H5" s="7" t="s">
        <v>5</v>
      </c>
      <c r="I5" s="1" t="s">
        <v>6</v>
      </c>
      <c r="L5" s="4"/>
      <c r="M5" s="4"/>
    </row>
    <row r="6" spans="2:14" ht="16" x14ac:dyDescent="0.2">
      <c r="B6" s="5" t="s">
        <v>7</v>
      </c>
      <c r="C6" s="6">
        <v>4.99E-2</v>
      </c>
      <c r="G6" s="8">
        <v>0.25</v>
      </c>
      <c r="H6" s="9">
        <f>$C$5</f>
        <v>4.36E-2</v>
      </c>
      <c r="I6" t="s">
        <v>3</v>
      </c>
      <c r="L6" s="4"/>
      <c r="M6" s="4"/>
      <c r="N6" s="4"/>
    </row>
    <row r="7" spans="2:14" ht="16" x14ac:dyDescent="0.2">
      <c r="B7" s="5" t="s">
        <v>8</v>
      </c>
      <c r="C7" s="6">
        <v>4.9299999999999997E-2</v>
      </c>
      <c r="G7" s="8">
        <v>0.5</v>
      </c>
      <c r="H7" s="9">
        <f>$C$5+($C$6-$C$5)*0.33</f>
        <v>4.5678999999999997E-2</v>
      </c>
      <c r="I7" t="s">
        <v>9</v>
      </c>
      <c r="L7" s="4"/>
      <c r="M7" s="4"/>
      <c r="N7" s="4"/>
    </row>
    <row r="8" spans="2:14" ht="16" x14ac:dyDescent="0.2">
      <c r="B8" s="5" t="s">
        <v>10</v>
      </c>
      <c r="C8" s="6">
        <v>4.8000000000000001E-2</v>
      </c>
      <c r="G8" s="8">
        <v>0.75</v>
      </c>
      <c r="H8" s="9">
        <f>$C$5+($C$6-$C$5)*0.66</f>
        <v>4.7758000000000002E-2</v>
      </c>
      <c r="I8" t="s">
        <v>9</v>
      </c>
      <c r="L8" s="4"/>
      <c r="M8" s="4"/>
      <c r="N8" s="4"/>
    </row>
    <row r="9" spans="2:14" x14ac:dyDescent="0.2">
      <c r="G9" s="8">
        <v>1</v>
      </c>
      <c r="H9" s="9">
        <f>$C$6</f>
        <v>4.99E-2</v>
      </c>
      <c r="I9" t="s">
        <v>7</v>
      </c>
    </row>
    <row r="10" spans="2:14" x14ac:dyDescent="0.2">
      <c r="G10" s="2"/>
      <c r="H10" s="3"/>
    </row>
    <row r="12" spans="2:14" x14ac:dyDescent="0.2">
      <c r="B12" s="28" t="s">
        <v>11</v>
      </c>
      <c r="C12" s="15"/>
      <c r="D12" s="15"/>
      <c r="E12" s="16"/>
      <c r="G12" s="28" t="s">
        <v>12</v>
      </c>
      <c r="H12" s="16"/>
    </row>
    <row r="13" spans="2:14" ht="32" x14ac:dyDescent="0.2">
      <c r="B13" s="7" t="s">
        <v>13</v>
      </c>
      <c r="C13" s="31" t="s">
        <v>29</v>
      </c>
      <c r="D13" s="7" t="s">
        <v>14</v>
      </c>
      <c r="E13" s="7" t="s">
        <v>6</v>
      </c>
      <c r="G13" s="7" t="s">
        <v>15</v>
      </c>
      <c r="H13" s="10">
        <f>C14</f>
        <v>4.99E-2</v>
      </c>
    </row>
    <row r="14" spans="2:14" ht="16" x14ac:dyDescent="0.2">
      <c r="B14" s="5" t="s">
        <v>16</v>
      </c>
      <c r="C14" s="30">
        <f>$C$6</f>
        <v>4.99E-2</v>
      </c>
      <c r="D14" s="9">
        <f>C14-$C$5</f>
        <v>6.3E-3</v>
      </c>
      <c r="E14" s="5" t="s">
        <v>17</v>
      </c>
      <c r="G14" s="7" t="s">
        <v>18</v>
      </c>
      <c r="H14" s="10">
        <f>D14</f>
        <v>6.3E-3</v>
      </c>
    </row>
    <row r="15" spans="2:14" ht="16" x14ac:dyDescent="0.2">
      <c r="B15" s="5" t="s">
        <v>19</v>
      </c>
      <c r="C15" s="30">
        <f>((1+$C$7)^2/(1+$C$6))-1</f>
        <v>4.8700342889798742E-2</v>
      </c>
      <c r="D15" s="9">
        <f>C15-$C$5</f>
        <v>5.1003428897987424E-3</v>
      </c>
      <c r="E15" s="5" t="s">
        <v>17</v>
      </c>
      <c r="G15" s="7" t="s">
        <v>20</v>
      </c>
      <c r="H15" s="10">
        <f>AVERAGE(C14:C16)</f>
        <v>4.8001724229006414E-2</v>
      </c>
    </row>
    <row r="16" spans="2:14" ht="16" x14ac:dyDescent="0.2">
      <c r="B16" s="5" t="s">
        <v>21</v>
      </c>
      <c r="C16" s="30">
        <f>((1+$C$8)^3/(1+$C$7)^2)-1</f>
        <v>4.5404829797220492E-2</v>
      </c>
      <c r="D16" s="9">
        <f>C16-$C$5</f>
        <v>1.8048297972204919E-3</v>
      </c>
      <c r="E16" s="5" t="s">
        <v>17</v>
      </c>
      <c r="G16" s="7" t="s">
        <v>22</v>
      </c>
      <c r="H16" s="10">
        <f>MAX(C14:C16)</f>
        <v>4.99E-2</v>
      </c>
    </row>
    <row r="17" spans="2:12" ht="16" x14ac:dyDescent="0.2">
      <c r="C17" s="3"/>
      <c r="D17" s="3"/>
      <c r="G17" s="7" t="s">
        <v>23</v>
      </c>
      <c r="H17" s="10">
        <f>MIN(C14:C16)</f>
        <v>4.5404829797220492E-2</v>
      </c>
    </row>
    <row r="18" spans="2:12" x14ac:dyDescent="0.2">
      <c r="C18" s="3"/>
      <c r="D18" s="3"/>
      <c r="H18" s="4"/>
    </row>
    <row r="19" spans="2:12" x14ac:dyDescent="0.2">
      <c r="C19" s="3"/>
      <c r="D19" s="3"/>
    </row>
    <row r="20" spans="2:12" x14ac:dyDescent="0.2">
      <c r="B20" s="25" t="s">
        <v>28</v>
      </c>
      <c r="C20" s="15"/>
      <c r="D20" s="15"/>
      <c r="E20" s="15"/>
      <c r="F20" s="15"/>
      <c r="G20" s="15"/>
      <c r="H20" s="16"/>
    </row>
    <row r="21" spans="2:12" ht="34" customHeight="1" x14ac:dyDescent="0.2">
      <c r="B21" s="26" t="str">
        <f>"Hovedkonklusjon: Markedet priser en rente på "&amp;TEXT(H13,"0,00%")&amp;" de neste 12 månedene, sammenlignet med dagens NIBOR på "&amp;TEXT($C$5,"0,00%")&amp;". Avviket er "&amp;TEXT(H14,"0,00%")&amp;"."</f>
        <v>Hovedkonklusjon: Markedet priser en rente på 4,99% de neste 12 månedene, sammenlignet med dagens NIBOR på 4,36%. Avviket er 0,63%.</v>
      </c>
      <c r="C21" s="20"/>
      <c r="D21" s="20"/>
      <c r="E21" s="20"/>
      <c r="F21" s="20"/>
      <c r="G21" s="20"/>
      <c r="H21" s="21"/>
    </row>
    <row r="22" spans="2:12" ht="26" customHeight="1" x14ac:dyDescent="0.2">
      <c r="B22" s="22"/>
      <c r="C22" s="23"/>
      <c r="D22" s="23"/>
      <c r="E22" s="23"/>
      <c r="F22" s="23"/>
      <c r="G22" s="23"/>
      <c r="H22" s="24"/>
    </row>
    <row r="23" spans="2:12" ht="36" customHeight="1" x14ac:dyDescent="0.2">
      <c r="B23" s="29" t="str">
        <f>IF(H13&gt;$C$5,"Implikasjon: Markedet forventer høyere rente enn dagens nivå. Selskaper og kommuner med høy andel flytende rente kan få økt rentebelastning dersom dette slår til.","Implikasjon: Markedet forventer stabile eller lavere renter enn dagens nivå. Det kan gi noe bedre forutsigbarhet for aktører med flytende rente. ")&amp;IF(H13&gt;$C$5," For et lån på 100 millioner utgjør observert avvik økte rentekostnader på "&amp;"kr "&amp;TEXT(100000000*H14,"# ##0")&amp;",- .","")</f>
        <v>Implikasjon: Markedet forventer høyere rente enn dagens nivå. Selskaper og kommuner med høy andel flytende rente kan få økt rentebelastning dersom dette slår til. For et lån på 100 millioner utgjør observert avvik økte rentekostnader på kr 630 000,- .</v>
      </c>
      <c r="C23" s="20"/>
      <c r="D23" s="20"/>
      <c r="E23" s="20"/>
      <c r="F23" s="20"/>
      <c r="G23" s="20"/>
      <c r="H23" s="21"/>
      <c r="K23" s="13"/>
    </row>
    <row r="24" spans="2:12" ht="24" customHeight="1" x14ac:dyDescent="0.2">
      <c r="B24" s="22"/>
      <c r="C24" s="23"/>
      <c r="D24" s="23"/>
      <c r="E24" s="23"/>
      <c r="F24" s="23"/>
      <c r="G24" s="23"/>
      <c r="H24" s="24"/>
    </row>
    <row r="25" spans="2:12" ht="34" customHeight="1" x14ac:dyDescent="0.2">
      <c r="B25" s="19" t="str">
        <f>"Dersom din finansiering ligger vesentlig over dette nivået, kan det indikere forbedringspotensial i margin, struktur eller løpetid. Profera kan gjøre en enkel vurdering av dette."</f>
        <v>Dersom din finansiering ligger vesentlig over dette nivået, kan det indikere forbedringspotensial i margin, struktur eller løpetid. Profera kan gjøre en enkel vurdering av dette.</v>
      </c>
      <c r="C25" s="20"/>
      <c r="D25" s="20"/>
      <c r="E25" s="20"/>
      <c r="F25" s="20"/>
      <c r="G25" s="20"/>
      <c r="H25" s="21"/>
    </row>
    <row r="26" spans="2:12" ht="22" customHeight="1" x14ac:dyDescent="0.2">
      <c r="B26" s="22"/>
      <c r="C26" s="23"/>
      <c r="D26" s="23"/>
      <c r="E26" s="23"/>
      <c r="F26" s="23"/>
      <c r="G26" s="23"/>
      <c r="H26" s="24"/>
    </row>
    <row r="27" spans="2:12" x14ac:dyDescent="0.2">
      <c r="B27" s="11"/>
      <c r="C27" s="11"/>
      <c r="D27" s="11"/>
      <c r="E27" s="11"/>
      <c r="F27" s="11"/>
      <c r="G27" s="11"/>
      <c r="H27" s="11"/>
    </row>
    <row r="28" spans="2:12" x14ac:dyDescent="0.2">
      <c r="B28" s="27" t="s">
        <v>24</v>
      </c>
      <c r="C28" s="15"/>
      <c r="D28" s="15"/>
      <c r="E28" s="15"/>
      <c r="F28" s="15"/>
      <c r="G28" s="15"/>
      <c r="H28" s="16"/>
      <c r="L28" s="12"/>
    </row>
    <row r="29" spans="2:12" ht="24" customHeight="1" x14ac:dyDescent="0.2">
      <c r="B29" s="14" t="s">
        <v>25</v>
      </c>
      <c r="C29" s="15"/>
      <c r="D29" s="15"/>
      <c r="E29" s="15"/>
      <c r="F29" s="15"/>
      <c r="G29" s="15"/>
      <c r="H29" s="16"/>
    </row>
    <row r="30" spans="2:12" ht="24" customHeight="1" x14ac:dyDescent="0.2">
      <c r="B30" s="14" t="s">
        <v>26</v>
      </c>
      <c r="C30" s="15"/>
      <c r="D30" s="15"/>
      <c r="E30" s="15"/>
      <c r="F30" s="15"/>
      <c r="G30" s="15"/>
      <c r="H30" s="16"/>
    </row>
    <row r="31" spans="2:12" ht="24" customHeight="1" x14ac:dyDescent="0.2">
      <c r="B31" s="14" t="s">
        <v>27</v>
      </c>
      <c r="C31" s="15"/>
      <c r="D31" s="15"/>
      <c r="E31" s="15"/>
      <c r="F31" s="15"/>
      <c r="G31" s="15"/>
      <c r="H31" s="16"/>
    </row>
  </sheetData>
  <mergeCells count="13">
    <mergeCell ref="B31:H31"/>
    <mergeCell ref="B30:H30"/>
    <mergeCell ref="B29:H29"/>
    <mergeCell ref="B2:E2"/>
    <mergeCell ref="B25:H26"/>
    <mergeCell ref="B20:H20"/>
    <mergeCell ref="B21:H22"/>
    <mergeCell ref="B28:H28"/>
    <mergeCell ref="G4:H4"/>
    <mergeCell ref="B23:H24"/>
    <mergeCell ref="G12:H12"/>
    <mergeCell ref="B4:C4"/>
    <mergeCell ref="B12:E12"/>
  </mergeCells>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Regneark</vt:lpstr>
      </vt:variant>
      <vt:variant>
        <vt:i4>1</vt:i4>
      </vt:variant>
    </vt:vector>
  </HeadingPairs>
  <TitlesOfParts>
    <vt:vector size="1" baseType="lpstr">
      <vt:lpstr>Renteindikasjon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Svein Ivar Haugom</cp:lastModifiedBy>
  <dcterms:created xsi:type="dcterms:W3CDTF">2026-04-06T13:14:12Z</dcterms:created>
  <dcterms:modified xsi:type="dcterms:W3CDTF">2026-04-09T19:10:45Z</dcterms:modified>
</cp:coreProperties>
</file>